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lly\Desktop\"/>
    </mc:Choice>
  </mc:AlternateContent>
  <bookViews>
    <workbookView xWindow="0" yWindow="0" windowWidth="21570" windowHeight="826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27" i="1" l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J27" i="1" l="1"/>
  <c r="O27" i="1" s="1"/>
  <c r="J26" i="1"/>
  <c r="O26" i="1" s="1"/>
  <c r="J25" i="1"/>
  <c r="O25" i="1" s="1"/>
  <c r="J24" i="1"/>
  <c r="O24" i="1" s="1"/>
  <c r="J23" i="1"/>
  <c r="O23" i="1" s="1"/>
  <c r="J22" i="1"/>
  <c r="O22" i="1" s="1"/>
  <c r="J21" i="1"/>
  <c r="O21" i="1" s="1"/>
  <c r="J20" i="1"/>
  <c r="O20" i="1" s="1"/>
  <c r="J19" i="1"/>
  <c r="O19" i="1" s="1"/>
  <c r="J18" i="1"/>
  <c r="O18" i="1" s="1"/>
  <c r="J17" i="1"/>
  <c r="O17" i="1" s="1"/>
  <c r="J16" i="1"/>
  <c r="O16" i="1" s="1"/>
  <c r="J15" i="1"/>
  <c r="O15" i="1" s="1"/>
  <c r="J14" i="1"/>
  <c r="O14" i="1" s="1"/>
  <c r="J13" i="1"/>
  <c r="O13" i="1" s="1"/>
  <c r="J12" i="1"/>
  <c r="O12" i="1" s="1"/>
  <c r="J11" i="1"/>
  <c r="O11" i="1" s="1"/>
  <c r="J10" i="1"/>
  <c r="O10" i="1" s="1"/>
  <c r="J9" i="1"/>
  <c r="O9" i="1" s="1"/>
  <c r="J8" i="1"/>
  <c r="O8" i="1" s="1"/>
  <c r="J7" i="1"/>
  <c r="O7" i="1" s="1"/>
  <c r="J6" i="1"/>
  <c r="O6" i="1" s="1"/>
  <c r="J5" i="1"/>
  <c r="O5" i="1" s="1"/>
  <c r="J4" i="1"/>
  <c r="O4" i="1" s="1"/>
  <c r="J3" i="1"/>
  <c r="O3" i="1" s="1"/>
  <c r="I27" i="1"/>
  <c r="I26" i="1"/>
  <c r="I25" i="1"/>
  <c r="I24" i="1"/>
  <c r="M24" i="1" s="1"/>
  <c r="I23" i="1"/>
  <c r="I22" i="1"/>
  <c r="I21" i="1"/>
  <c r="I20" i="1"/>
  <c r="I19" i="1"/>
  <c r="I18" i="1"/>
  <c r="I17" i="1"/>
  <c r="I16" i="1"/>
  <c r="M16" i="1" s="1"/>
  <c r="I15" i="1"/>
  <c r="I14" i="1"/>
  <c r="I13" i="1"/>
  <c r="I12" i="1"/>
  <c r="I11" i="1"/>
  <c r="I10" i="1"/>
  <c r="I9" i="1"/>
  <c r="I8" i="1"/>
  <c r="M8" i="1" s="1"/>
  <c r="I7" i="1"/>
  <c r="I6" i="1"/>
  <c r="I5" i="1"/>
  <c r="I4" i="1"/>
  <c r="I3" i="1"/>
  <c r="M4" i="1" l="1"/>
  <c r="M12" i="1"/>
  <c r="M20" i="1"/>
  <c r="M3" i="1"/>
  <c r="M7" i="1"/>
  <c r="M11" i="1"/>
  <c r="M15" i="1"/>
  <c r="M19" i="1"/>
  <c r="M23" i="1"/>
  <c r="M27" i="1"/>
  <c r="M6" i="1"/>
  <c r="M10" i="1"/>
  <c r="M14" i="1"/>
  <c r="M18" i="1"/>
  <c r="M22" i="1"/>
  <c r="M26" i="1"/>
  <c r="M5" i="1"/>
  <c r="M9" i="1"/>
  <c r="M13" i="1"/>
  <c r="M17" i="1"/>
  <c r="M21" i="1"/>
  <c r="M25" i="1"/>
  <c r="E27" i="1"/>
  <c r="F27" i="1" s="1"/>
  <c r="E26" i="1"/>
  <c r="F26" i="1" s="1"/>
  <c r="E25" i="1"/>
  <c r="F25" i="1" s="1"/>
  <c r="E24" i="1"/>
  <c r="F24" i="1" s="1"/>
  <c r="N24" i="1" s="1"/>
  <c r="E23" i="1"/>
  <c r="F23" i="1" s="1"/>
  <c r="E22" i="1"/>
  <c r="F22" i="1" s="1"/>
  <c r="E21" i="1"/>
  <c r="F21" i="1" s="1"/>
  <c r="E20" i="1"/>
  <c r="F20" i="1" s="1"/>
  <c r="N20" i="1" s="1"/>
  <c r="E19" i="1"/>
  <c r="F19" i="1" s="1"/>
  <c r="E18" i="1"/>
  <c r="F18" i="1" s="1"/>
  <c r="E17" i="1"/>
  <c r="F17" i="1" s="1"/>
  <c r="E16" i="1"/>
  <c r="F16" i="1" s="1"/>
  <c r="N16" i="1" s="1"/>
  <c r="E15" i="1"/>
  <c r="F15" i="1" s="1"/>
  <c r="E14" i="1"/>
  <c r="F14" i="1" s="1"/>
  <c r="E13" i="1"/>
  <c r="F13" i="1" s="1"/>
  <c r="E12" i="1"/>
  <c r="F12" i="1" s="1"/>
  <c r="N12" i="1" s="1"/>
  <c r="E11" i="1"/>
  <c r="F11" i="1" s="1"/>
  <c r="E10" i="1"/>
  <c r="F10" i="1" s="1"/>
  <c r="E9" i="1"/>
  <c r="F9" i="1" s="1"/>
  <c r="E8" i="1"/>
  <c r="F8" i="1" s="1"/>
  <c r="N8" i="1" s="1"/>
  <c r="E7" i="1"/>
  <c r="F7" i="1" s="1"/>
  <c r="E6" i="1"/>
  <c r="F6" i="1" s="1"/>
  <c r="E5" i="1"/>
  <c r="F5" i="1" s="1"/>
  <c r="E4" i="1"/>
  <c r="F4" i="1" s="1"/>
  <c r="N4" i="1" s="1"/>
  <c r="E3" i="1"/>
  <c r="F3" i="1" s="1"/>
  <c r="N13" i="1" l="1"/>
  <c r="N22" i="1"/>
  <c r="N6" i="1"/>
  <c r="N15" i="1"/>
  <c r="N25" i="1"/>
  <c r="N9" i="1"/>
  <c r="N18" i="1"/>
  <c r="N27" i="1"/>
  <c r="N11" i="1"/>
  <c r="N21" i="1"/>
  <c r="N5" i="1"/>
  <c r="N14" i="1"/>
  <c r="N23" i="1"/>
  <c r="N7" i="1"/>
  <c r="N17" i="1"/>
  <c r="N26" i="1"/>
  <c r="N10" i="1"/>
  <c r="N19" i="1"/>
  <c r="N3" i="1"/>
</calcChain>
</file>

<file path=xl/sharedStrings.xml><?xml version="1.0" encoding="utf-8"?>
<sst xmlns="http://schemas.openxmlformats.org/spreadsheetml/2006/main" count="22" uniqueCount="21">
  <si>
    <t>UTILITIES 2016-2017</t>
  </si>
  <si>
    <t>GALLONS</t>
  </si>
  <si>
    <t>Pipe Fee</t>
  </si>
  <si>
    <t>Usage</t>
  </si>
  <si>
    <t>Debt 1</t>
  </si>
  <si>
    <t>Debt 2</t>
  </si>
  <si>
    <t>Variables</t>
  </si>
  <si>
    <t>Water</t>
  </si>
  <si>
    <t xml:space="preserve"> SewerFlat</t>
  </si>
  <si>
    <t>Sewer Vol</t>
  </si>
  <si>
    <t>fractional</t>
  </si>
  <si>
    <t xml:space="preserve"> Base</t>
  </si>
  <si>
    <t xml:space="preserve"> Tank</t>
  </si>
  <si>
    <t xml:space="preserve">Water </t>
  </si>
  <si>
    <t>Reserve</t>
  </si>
  <si>
    <t>Bond  1</t>
  </si>
  <si>
    <t>Bond  2</t>
  </si>
  <si>
    <t xml:space="preserve">Sewer </t>
  </si>
  <si>
    <t xml:space="preserve">Utilities </t>
  </si>
  <si>
    <t>constants</t>
  </si>
  <si>
    <t>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</si>
</sst>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8" fontId="0" fillId="0" borderId="0" xfId="0" applyNumberFormat="1"/>
    <xf numFmtId="0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activeCell="B12" sqref="B12"/>
    </sheetView>
  </sheetViews>
  <sheetFormatPr defaultRowHeight="15" x14ac:dyDescent="0.25"/>
  <cols>
    <col min="1" max="1" width="7.28515625" customWidth="1"/>
    <col min="2" max="2" width="7.7109375" customWidth="1"/>
    <col min="3" max="3" width="7.28515625" customWidth="1"/>
    <col min="4" max="4" width="7.42578125" customWidth="1"/>
    <col min="5" max="6" width="8.28515625" customWidth="1"/>
    <col min="7" max="7" width="7.28515625" customWidth="1"/>
    <col min="8" max="8" width="6.42578125" customWidth="1"/>
    <col min="9" max="9" width="8.28515625" customWidth="1"/>
    <col min="10" max="10" width="7.28515625" customWidth="1"/>
    <col min="12" max="12" width="8.28515625" customWidth="1"/>
    <col min="13" max="13" width="8.140625" customWidth="1"/>
    <col min="14" max="14" width="8" customWidth="1"/>
    <col min="15" max="15" width="7.7109375" customWidth="1"/>
    <col min="16" max="17" width="9.140625" customWidth="1"/>
    <col min="18" max="18" width="19.140625" customWidth="1"/>
  </cols>
  <sheetData>
    <row r="1" spans="1:18" x14ac:dyDescent="0.25">
      <c r="A1" t="s">
        <v>0</v>
      </c>
      <c r="F1">
        <v>2017</v>
      </c>
    </row>
    <row r="2" spans="1:18" x14ac:dyDescent="0.25">
      <c r="A2" t="s">
        <v>1</v>
      </c>
      <c r="B2" t="s">
        <v>11</v>
      </c>
      <c r="C2" t="s">
        <v>2</v>
      </c>
      <c r="D2" t="s">
        <v>12</v>
      </c>
      <c r="E2" t="s">
        <v>3</v>
      </c>
      <c r="F2" t="s">
        <v>13</v>
      </c>
      <c r="G2" t="s">
        <v>11</v>
      </c>
      <c r="H2" t="s">
        <v>14</v>
      </c>
      <c r="I2" t="s">
        <v>4</v>
      </c>
      <c r="J2" t="s">
        <v>15</v>
      </c>
      <c r="K2" t="s">
        <v>5</v>
      </c>
      <c r="L2" t="s">
        <v>16</v>
      </c>
      <c r="M2" t="s">
        <v>17</v>
      </c>
      <c r="N2" t="s">
        <v>18</v>
      </c>
      <c r="O2" t="s">
        <v>20</v>
      </c>
      <c r="R2" t="s">
        <v>6</v>
      </c>
    </row>
    <row r="3" spans="1:18" hidden="1" x14ac:dyDescent="0.25">
      <c r="A3">
        <v>0</v>
      </c>
      <c r="B3" s="1">
        <v>16</v>
      </c>
      <c r="C3" s="1">
        <v>5</v>
      </c>
      <c r="D3" s="1">
        <v>21.87</v>
      </c>
      <c r="E3" s="2">
        <f>(A3/1000)*R7</f>
        <v>0</v>
      </c>
      <c r="F3" s="1">
        <f t="shared" ref="F3:F27" si="0">B3+C3+D3+E3</f>
        <v>42.870000000000005</v>
      </c>
      <c r="G3" s="1">
        <v>15.43</v>
      </c>
      <c r="H3" s="1">
        <v>4</v>
      </c>
      <c r="I3" s="3">
        <f>(((((A3/1000)*(R12*R18))+(A3/1000)*(R10*R16)))*R22)</f>
        <v>0</v>
      </c>
      <c r="J3" s="3">
        <f>(((((A3/1000)*(R12*R18))+(A3/1000)*(R10*R16)))*R23)</f>
        <v>0</v>
      </c>
      <c r="K3" s="3">
        <f t="shared" ref="K3" si="1">(((((A3/1000)*(R12*R18))+((A3/1000)*(R10*R16)))*R24))</f>
        <v>0</v>
      </c>
      <c r="L3" s="3">
        <f>(((((A3/1000)*(R12*R18))+(A3/1000)*(R10*R16))*R25))</f>
        <v>0</v>
      </c>
      <c r="M3" s="1">
        <f>G3+H3+I3+J3+L3+L3</f>
        <v>19.43</v>
      </c>
      <c r="N3" s="1">
        <f t="shared" ref="N3:N27" si="2">F3+M3</f>
        <v>62.300000000000004</v>
      </c>
      <c r="O3" s="4">
        <f t="shared" ref="O3:O27" si="3">J3+L3</f>
        <v>0</v>
      </c>
    </row>
    <row r="4" spans="1:18" hidden="1" x14ac:dyDescent="0.25">
      <c r="A4">
        <v>300</v>
      </c>
      <c r="B4" s="1">
        <v>16</v>
      </c>
      <c r="C4" s="1">
        <v>5</v>
      </c>
      <c r="D4" s="1">
        <v>21.87</v>
      </c>
      <c r="E4" s="1">
        <f>(A4/1000)*R7</f>
        <v>0.54</v>
      </c>
      <c r="F4" s="1">
        <f t="shared" si="0"/>
        <v>43.410000000000004</v>
      </c>
      <c r="G4" s="1">
        <v>15.43</v>
      </c>
      <c r="H4" s="1">
        <v>4</v>
      </c>
      <c r="I4" s="3">
        <f>(((((A4/1000)*(R12*R18))+(A4/1000)*(R10*R16)))*R22)</f>
        <v>1.0446612</v>
      </c>
      <c r="J4" s="3">
        <f>(((((A4/1000)*(R12*R18))+(A4/1000)*(R10*R16)))*R23)</f>
        <v>0.10446611999999998</v>
      </c>
      <c r="K4" s="3">
        <f>(((((A4/1000)*(R12*R18))+(A4/1000)*(R10*R16)))*R24)</f>
        <v>4.9102351199999994</v>
      </c>
      <c r="L4" s="3">
        <f>(((((A4/1000)*(R12*R18))+(A4/1000)*R10*R16))*R25)</f>
        <v>0.49102351199999988</v>
      </c>
      <c r="M4" s="1">
        <f t="shared" ref="M4:M27" si="4">G4+H4+I4+J4+K4+L4</f>
        <v>25.980385951999999</v>
      </c>
      <c r="N4" s="1">
        <f t="shared" si="2"/>
        <v>69.390385952000003</v>
      </c>
      <c r="O4" s="4">
        <f t="shared" si="3"/>
        <v>0.59548963199999982</v>
      </c>
    </row>
    <row r="5" spans="1:18" hidden="1" x14ac:dyDescent="0.25">
      <c r="A5">
        <v>600</v>
      </c>
      <c r="B5" s="1">
        <v>16</v>
      </c>
      <c r="C5" s="1">
        <v>5</v>
      </c>
      <c r="D5" s="1">
        <v>21.87</v>
      </c>
      <c r="E5" s="1">
        <f>(A5/1000)*R7</f>
        <v>1.08</v>
      </c>
      <c r="F5" s="1">
        <f t="shared" si="0"/>
        <v>43.95</v>
      </c>
      <c r="G5" s="1">
        <v>15.43</v>
      </c>
      <c r="H5" s="1">
        <v>4</v>
      </c>
      <c r="I5" s="3">
        <f>(((((A5/1000)*(R12*R18))+(A5/1000)*(R10*R16)))*R22)</f>
        <v>2.0893223999999999</v>
      </c>
      <c r="J5" s="3">
        <f>(((((A5/1000)*(R12*R18))+(A5/1000)*(R10*R16)))*R23)</f>
        <v>0.20893223999999996</v>
      </c>
      <c r="K5" s="3">
        <f>(((((A5/1000)*(R12*R18))+(A5/1000)*(R10*R16)))*R24)</f>
        <v>9.8204702399999988</v>
      </c>
      <c r="L5" s="3">
        <f>(((((A5/1000)*(R12*R18))+(A5/1000)*(R10*R16))*R25))</f>
        <v>0.98204702399999977</v>
      </c>
      <c r="M5" s="1">
        <f t="shared" si="4"/>
        <v>32.530771903999998</v>
      </c>
      <c r="N5" s="1">
        <f t="shared" si="2"/>
        <v>76.480771903999994</v>
      </c>
      <c r="O5" s="4">
        <f t="shared" si="3"/>
        <v>1.1909792639999996</v>
      </c>
      <c r="R5" t="s">
        <v>7</v>
      </c>
    </row>
    <row r="6" spans="1:18" x14ac:dyDescent="0.25">
      <c r="A6">
        <v>1000</v>
      </c>
      <c r="B6" s="1">
        <v>16</v>
      </c>
      <c r="C6" s="1">
        <v>5</v>
      </c>
      <c r="D6" s="1">
        <v>21.87</v>
      </c>
      <c r="E6" s="1">
        <f>(A6/1000)*R7</f>
        <v>1.8</v>
      </c>
      <c r="F6" s="1">
        <f t="shared" si="0"/>
        <v>44.67</v>
      </c>
      <c r="G6" s="1">
        <v>15.43</v>
      </c>
      <c r="H6" s="1">
        <v>4</v>
      </c>
      <c r="I6" s="3">
        <f>((((A6/1000)*(R12*R18))+(R10*R16))*R22)</f>
        <v>3.4822039999999994</v>
      </c>
      <c r="J6" s="3">
        <f>((((A6/1000)*(R12*R18))+(R10*R16))*R23)</f>
        <v>0.34822039999999993</v>
      </c>
      <c r="K6" s="3">
        <f>(((((A6/1000)*(R12*R18))+(R10*R16))*R24))</f>
        <v>16.367450399999999</v>
      </c>
      <c r="L6" s="3">
        <f>((((A6/1000)*(R12*R18))+(R10*R16))*R25)</f>
        <v>1.6367450399999997</v>
      </c>
      <c r="M6" s="1">
        <f t="shared" si="4"/>
        <v>41.264619840000002</v>
      </c>
      <c r="N6" s="1">
        <f t="shared" si="2"/>
        <v>85.934619840000011</v>
      </c>
      <c r="O6" s="4">
        <f t="shared" si="3"/>
        <v>1.9849654399999996</v>
      </c>
      <c r="R6" s="1"/>
    </row>
    <row r="7" spans="1:18" x14ac:dyDescent="0.25">
      <c r="A7">
        <v>1500</v>
      </c>
      <c r="B7" s="1">
        <v>16</v>
      </c>
      <c r="C7" s="1">
        <v>5</v>
      </c>
      <c r="D7" s="1">
        <v>21.87</v>
      </c>
      <c r="E7" s="1">
        <f>(A7/1000)*R7</f>
        <v>2.7</v>
      </c>
      <c r="F7" s="1">
        <f t="shared" si="0"/>
        <v>45.570000000000007</v>
      </c>
      <c r="G7" s="1">
        <v>15.43</v>
      </c>
      <c r="H7" s="1">
        <v>4</v>
      </c>
      <c r="I7" s="3">
        <f>((((A7/1000)*(R12*R18))+(R10*R16))*R22)</f>
        <v>3.7556667499999996</v>
      </c>
      <c r="J7" s="3">
        <f>((((A7/1000)*(R12*R18))+(R10*R16))*R23)</f>
        <v>0.37556667499999996</v>
      </c>
      <c r="K7" s="3">
        <f>((((A7/1000)*(R12*R18))+(R10*R16))*R24)</f>
        <v>17.65281105</v>
      </c>
      <c r="L7" s="3">
        <f>((((A7/1000)*(R12*R18))+(R10*R16))*R25)</f>
        <v>1.7652811049999997</v>
      </c>
      <c r="M7" s="1">
        <f t="shared" si="4"/>
        <v>42.979325579999994</v>
      </c>
      <c r="N7" s="1">
        <f t="shared" si="2"/>
        <v>88.549325580000001</v>
      </c>
      <c r="O7" s="4">
        <f t="shared" si="3"/>
        <v>2.1408477799999996</v>
      </c>
      <c r="R7" s="1">
        <v>1.8</v>
      </c>
    </row>
    <row r="8" spans="1:18" x14ac:dyDescent="0.25">
      <c r="A8">
        <v>2000</v>
      </c>
      <c r="B8" s="1">
        <v>16</v>
      </c>
      <c r="C8" s="1">
        <v>5</v>
      </c>
      <c r="D8" s="1">
        <v>21.87</v>
      </c>
      <c r="E8" s="1">
        <f>(A8/1000)*R7</f>
        <v>3.6</v>
      </c>
      <c r="F8" s="1">
        <f t="shared" si="0"/>
        <v>46.470000000000006</v>
      </c>
      <c r="G8" s="1">
        <v>15.43</v>
      </c>
      <c r="H8" s="1">
        <v>4</v>
      </c>
      <c r="I8" s="3">
        <f>((((A8/1000)*(R12*R18))+(R10*R16))*R22)</f>
        <v>4.0291294999999998</v>
      </c>
      <c r="J8" s="3">
        <f>((((A8/1000)*(R12*R18))+(R10*R16))*R23)</f>
        <v>0.40291294999999994</v>
      </c>
      <c r="K8" s="3">
        <f>((((A8/1000)*(R12*R18))+(R10*R16))*R24)</f>
        <v>18.938171700000002</v>
      </c>
      <c r="L8" s="3">
        <f>((((A8/1000)*(R12*R18))+(R10*R16))*R25)</f>
        <v>1.8938171699999997</v>
      </c>
      <c r="M8" s="1">
        <f t="shared" si="4"/>
        <v>44.694031320000001</v>
      </c>
      <c r="N8" s="1">
        <f t="shared" si="2"/>
        <v>91.164031320000007</v>
      </c>
      <c r="O8" s="4">
        <f t="shared" si="3"/>
        <v>2.2967301199999994</v>
      </c>
    </row>
    <row r="9" spans="1:18" x14ac:dyDescent="0.25">
      <c r="A9">
        <v>2300</v>
      </c>
      <c r="B9" s="1">
        <v>16</v>
      </c>
      <c r="C9" s="1">
        <v>5</v>
      </c>
      <c r="D9" s="1">
        <v>21.87</v>
      </c>
      <c r="E9" s="1">
        <f>(A9/1000)*R7</f>
        <v>4.1399999999999997</v>
      </c>
      <c r="F9" s="1">
        <f t="shared" si="0"/>
        <v>47.010000000000005</v>
      </c>
      <c r="G9" s="1">
        <v>15.43</v>
      </c>
      <c r="H9" s="1">
        <v>4</v>
      </c>
      <c r="I9" s="3">
        <f>((((A9/1000)*(R12*R18))+(R10*R16))*R22)</f>
        <v>4.1932071499999992</v>
      </c>
      <c r="J9" s="3">
        <f>((((A9/1000)*(R12*R18))+(R10*R16))*R23)</f>
        <v>0.4193207149999999</v>
      </c>
      <c r="K9" s="3">
        <f>((((A9/1000)*(R12*R18))+(R10*R16))*R24)</f>
        <v>19.709388089999997</v>
      </c>
      <c r="L9" s="3">
        <f>((((A9/1000)*(R12*R18))+(R10*R16))*R25)</f>
        <v>1.9709388089999995</v>
      </c>
      <c r="M9" s="1">
        <f t="shared" si="4"/>
        <v>45.722854763999997</v>
      </c>
      <c r="N9" s="1">
        <f t="shared" si="2"/>
        <v>92.732854763999995</v>
      </c>
      <c r="O9" s="4">
        <f t="shared" si="3"/>
        <v>2.3902595239999993</v>
      </c>
      <c r="R9" t="s">
        <v>8</v>
      </c>
    </row>
    <row r="10" spans="1:18" x14ac:dyDescent="0.25">
      <c r="A10">
        <v>3000</v>
      </c>
      <c r="B10" s="1">
        <v>16</v>
      </c>
      <c r="C10" s="1">
        <v>5</v>
      </c>
      <c r="D10" s="1">
        <v>21.87</v>
      </c>
      <c r="E10" s="1">
        <f>(A10/1000)*R7</f>
        <v>5.4</v>
      </c>
      <c r="F10" s="1">
        <f t="shared" si="0"/>
        <v>48.27</v>
      </c>
      <c r="G10" s="1">
        <v>15.43</v>
      </c>
      <c r="H10" s="1">
        <v>4</v>
      </c>
      <c r="I10" s="3">
        <f>((((A10/1000)*(R12*R18))+(R10*R16))*R22)</f>
        <v>4.5760549999999993</v>
      </c>
      <c r="J10" s="3">
        <f>((((A10/1000)*(R12*R18))+(R10*R16))*R23)</f>
        <v>0.45760549999999994</v>
      </c>
      <c r="K10" s="3">
        <f>((((A10/1000)*(R12*R18))+(R10*R16))*R24)</f>
        <v>21.508893</v>
      </c>
      <c r="L10" s="3">
        <f>((((A10/1000)*(R12*R18))+(R10*R16))*R25)</f>
        <v>2.1508892999999998</v>
      </c>
      <c r="M10" s="1">
        <f t="shared" si="4"/>
        <v>48.123442800000007</v>
      </c>
      <c r="N10" s="1">
        <f t="shared" si="2"/>
        <v>96.393442800000003</v>
      </c>
      <c r="O10" s="4">
        <f t="shared" si="3"/>
        <v>2.6084947999999999</v>
      </c>
      <c r="R10" s="1">
        <v>26.29</v>
      </c>
    </row>
    <row r="11" spans="1:18" x14ac:dyDescent="0.25">
      <c r="A11">
        <v>4000</v>
      </c>
      <c r="B11" s="1">
        <v>16</v>
      </c>
      <c r="C11" s="1">
        <v>5</v>
      </c>
      <c r="D11" s="1">
        <v>21.87</v>
      </c>
      <c r="E11" s="1">
        <f>(A11/1000)*R7</f>
        <v>7.2</v>
      </c>
      <c r="F11" s="1">
        <f t="shared" si="0"/>
        <v>50.070000000000007</v>
      </c>
      <c r="G11" s="1">
        <v>15.43</v>
      </c>
      <c r="H11" s="1">
        <v>4</v>
      </c>
      <c r="I11" s="3">
        <f>((((A11/1000)*(R12*R18))+(R10*R16))*R22)</f>
        <v>5.1229804999999997</v>
      </c>
      <c r="J11" s="3">
        <f>((((A11/1000)*(R12*R18))+(R10*R16))*R23)</f>
        <v>0.51229804999999995</v>
      </c>
      <c r="K11" s="3">
        <f>((((A11/1000)*(R12*R18))+(R10*R16))*R24)</f>
        <v>24.079614299999999</v>
      </c>
      <c r="L11" s="3">
        <f>((((A11/1000)*(R12*R18))+(R10*R16))*R25)</f>
        <v>2.4079614299999998</v>
      </c>
      <c r="M11" s="1">
        <f t="shared" si="4"/>
        <v>51.552854279999998</v>
      </c>
      <c r="N11" s="1">
        <f t="shared" si="2"/>
        <v>101.62285428000001</v>
      </c>
      <c r="O11" s="4">
        <f t="shared" si="3"/>
        <v>2.9202594799999999</v>
      </c>
      <c r="R11" s="1" t="s">
        <v>9</v>
      </c>
    </row>
    <row r="12" spans="1:18" x14ac:dyDescent="0.25">
      <c r="A12">
        <v>5000</v>
      </c>
      <c r="B12" s="1">
        <v>16</v>
      </c>
      <c r="C12" s="1">
        <v>5</v>
      </c>
      <c r="D12" s="1">
        <v>21.87</v>
      </c>
      <c r="E12" s="1">
        <f>(A12/1000)*R7</f>
        <v>9</v>
      </c>
      <c r="F12" s="1">
        <f t="shared" si="0"/>
        <v>51.870000000000005</v>
      </c>
      <c r="G12" s="1">
        <v>15.43</v>
      </c>
      <c r="H12" s="1">
        <v>4</v>
      </c>
      <c r="I12" s="3">
        <f>((((A12/1000)*(R12*R18))+(R10*R16))*R22)</f>
        <v>5.6699060000000001</v>
      </c>
      <c r="J12" s="3">
        <f>((((A12/1000)*(R12*R18))+(R10*R16))*R23)</f>
        <v>0.56699060000000001</v>
      </c>
      <c r="K12" s="3">
        <f>((((A12/1000)*(R12*R18))+(R10*R16))*R24)</f>
        <v>26.650335600000002</v>
      </c>
      <c r="L12" s="3">
        <f>((((A12/1000)*(R12*R18))+(R10*R16))*R25)</f>
        <v>2.6650335599999999</v>
      </c>
      <c r="M12" s="1">
        <f t="shared" si="4"/>
        <v>54.982265760000004</v>
      </c>
      <c r="N12" s="1">
        <f t="shared" si="2"/>
        <v>106.85226576000001</v>
      </c>
      <c r="O12" s="4">
        <f t="shared" si="3"/>
        <v>3.2320241599999999</v>
      </c>
      <c r="R12" s="1">
        <v>11.43</v>
      </c>
    </row>
    <row r="13" spans="1:18" x14ac:dyDescent="0.25">
      <c r="A13">
        <v>6000</v>
      </c>
      <c r="B13" s="1">
        <v>16</v>
      </c>
      <c r="C13" s="1">
        <v>5</v>
      </c>
      <c r="D13" s="1">
        <v>21.87</v>
      </c>
      <c r="E13" s="1">
        <f>(A13/1000)*R7</f>
        <v>10.8</v>
      </c>
      <c r="F13" s="1">
        <f t="shared" si="0"/>
        <v>53.67</v>
      </c>
      <c r="G13" s="1">
        <v>15.43</v>
      </c>
      <c r="H13" s="1">
        <v>4</v>
      </c>
      <c r="I13" s="3">
        <f>((((A13/1000)*(R12*R18))+(R10*R16))*R22)</f>
        <v>6.2168314999999996</v>
      </c>
      <c r="J13" s="3">
        <f>((((A13/1000)*(R12*R18))+(R10*R16))*R23)</f>
        <v>0.62168314999999985</v>
      </c>
      <c r="K13" s="3">
        <f>((((A13/1000)*(R12*R18))+(R10*R16))*R24)</f>
        <v>29.221056899999997</v>
      </c>
      <c r="L13" s="3">
        <f>((((A13/1000)*(R12*R18))+(R10*R16))*R25)</f>
        <v>2.9221056899999995</v>
      </c>
      <c r="M13" s="1">
        <f t="shared" si="4"/>
        <v>58.411677239999996</v>
      </c>
      <c r="N13" s="1">
        <f t="shared" si="2"/>
        <v>112.08167724</v>
      </c>
      <c r="O13" s="4">
        <f t="shared" si="3"/>
        <v>3.5437888399999995</v>
      </c>
    </row>
    <row r="14" spans="1:18" x14ac:dyDescent="0.25">
      <c r="A14">
        <v>7000</v>
      </c>
      <c r="B14" s="1">
        <v>16</v>
      </c>
      <c r="C14" s="1">
        <v>5</v>
      </c>
      <c r="D14" s="1">
        <v>21.87</v>
      </c>
      <c r="E14" s="1">
        <f>(A14/1000)*R7</f>
        <v>12.6</v>
      </c>
      <c r="F14" s="1">
        <f t="shared" si="0"/>
        <v>55.470000000000006</v>
      </c>
      <c r="G14" s="1">
        <v>15.43</v>
      </c>
      <c r="H14" s="1">
        <v>4</v>
      </c>
      <c r="I14" s="3">
        <f>((((A14/1000)*(R12*R18))+(R10*R16))*R22)</f>
        <v>6.763757</v>
      </c>
      <c r="J14" s="3">
        <f>((((A14/1000)*(R12*R18))+(R10*R16))*R23)</f>
        <v>0.67637569999999991</v>
      </c>
      <c r="K14" s="3">
        <f>((((A14/1000)*(R12*R18))+(R10*R16))*R24)</f>
        <v>31.7917782</v>
      </c>
      <c r="L14" s="3">
        <f>+((((A14/1000)*(R12*R18))+(R10*R16))*R25)</f>
        <v>3.1791778199999996</v>
      </c>
      <c r="M14" s="1">
        <f t="shared" si="4"/>
        <v>61.841088719999995</v>
      </c>
      <c r="N14" s="1">
        <f t="shared" si="2"/>
        <v>117.31108872</v>
      </c>
      <c r="O14" s="4">
        <f t="shared" si="3"/>
        <v>3.8555535199999995</v>
      </c>
      <c r="R14" s="1" t="s">
        <v>10</v>
      </c>
    </row>
    <row r="15" spans="1:18" x14ac:dyDescent="0.25">
      <c r="A15">
        <v>8000</v>
      </c>
      <c r="B15" s="1">
        <v>16</v>
      </c>
      <c r="C15" s="1">
        <v>5</v>
      </c>
      <c r="D15" s="1">
        <v>21.87</v>
      </c>
      <c r="E15" s="1">
        <f>(A15/1000)*R7</f>
        <v>14.4</v>
      </c>
      <c r="F15" s="1">
        <f t="shared" si="0"/>
        <v>57.27</v>
      </c>
      <c r="G15" s="1">
        <v>15.43</v>
      </c>
      <c r="H15" s="1">
        <v>4</v>
      </c>
      <c r="I15" s="3">
        <f>((((A15/1000)*(R12*R18))+(R10*R16))*R22)</f>
        <v>7.3106824999999995</v>
      </c>
      <c r="J15" s="3">
        <f>((((A15/1000)*(R12*R18))+(R10*R16))*R23)</f>
        <v>0.73106824999999986</v>
      </c>
      <c r="K15" s="3">
        <f>((((A15/1000)*(R12*R18))+(R10*R16))*R24)</f>
        <v>34.362499499999998</v>
      </c>
      <c r="L15" s="3">
        <f>((((A15/1000)*(R12*R18))+(R10*R16))*R25)</f>
        <v>3.4362499499999992</v>
      </c>
      <c r="M15" s="1">
        <f t="shared" si="4"/>
        <v>65.270500200000001</v>
      </c>
      <c r="N15" s="1">
        <f t="shared" si="2"/>
        <v>122.5405002</v>
      </c>
      <c r="O15" s="4">
        <f t="shared" si="3"/>
        <v>4.1673181999999986</v>
      </c>
      <c r="R15">
        <v>1</v>
      </c>
    </row>
    <row r="16" spans="1:18" x14ac:dyDescent="0.25">
      <c r="A16">
        <v>9000</v>
      </c>
      <c r="B16" s="1">
        <v>16</v>
      </c>
      <c r="C16" s="1">
        <v>5</v>
      </c>
      <c r="D16" s="1">
        <v>21.87</v>
      </c>
      <c r="E16" s="1">
        <f>(A16/1000)*R7</f>
        <v>16.2</v>
      </c>
      <c r="F16" s="1">
        <f t="shared" si="0"/>
        <v>59.070000000000007</v>
      </c>
      <c r="G16" s="1">
        <v>15.43</v>
      </c>
      <c r="H16" s="1">
        <v>4</v>
      </c>
      <c r="I16" s="3">
        <f>((((A16/1000)*(R12*R18))+(R10*R16))*R22)</f>
        <v>7.857607999999999</v>
      </c>
      <c r="J16" s="3">
        <f>((((A16/1000)*(R12*R18))+(R10*R16))*R23)</f>
        <v>0.78576079999999993</v>
      </c>
      <c r="K16" s="3">
        <f>((((A16/1000)*(R12*R18))+(R10*R16))*R24)</f>
        <v>36.933220800000001</v>
      </c>
      <c r="L16" s="3">
        <f>((((A16/1000)*(R12*R18))+(R10*R16))*R25)</f>
        <v>3.6933220799999993</v>
      </c>
      <c r="M16" s="1">
        <f t="shared" si="4"/>
        <v>68.69991168</v>
      </c>
      <c r="N16" s="1">
        <f t="shared" si="2"/>
        <v>127.76991168000001</v>
      </c>
      <c r="O16" s="4">
        <f t="shared" si="3"/>
        <v>4.4790828799999991</v>
      </c>
      <c r="R16">
        <v>0.7</v>
      </c>
    </row>
    <row r="17" spans="1:18" x14ac:dyDescent="0.25">
      <c r="A17">
        <v>10000</v>
      </c>
      <c r="B17" s="1">
        <v>16</v>
      </c>
      <c r="C17" s="1">
        <v>5</v>
      </c>
      <c r="D17" s="1">
        <v>21.87</v>
      </c>
      <c r="E17" s="1">
        <f>(A17/1000)*R7</f>
        <v>18</v>
      </c>
      <c r="F17" s="1">
        <f t="shared" si="0"/>
        <v>60.870000000000005</v>
      </c>
      <c r="G17" s="1">
        <v>15.43</v>
      </c>
      <c r="H17" s="1">
        <v>4</v>
      </c>
      <c r="I17" s="3">
        <f>((((A17/1000)*(R12*R18))+(R10*R16))*R22)</f>
        <v>8.4045334999999994</v>
      </c>
      <c r="J17" s="3">
        <f>((((A17/1000)*(R12*R18))+(R10*R16))*R23)</f>
        <v>0.84045334999999988</v>
      </c>
      <c r="K17" s="3">
        <f>((((A17/1000)*(R12*R18))+(R10*R16))*R24)</f>
        <v>39.503942100000003</v>
      </c>
      <c r="L17" s="3">
        <f>((((A17/1000)*(R12*R18))+(R10*R16))*R25)</f>
        <v>3.9503942099999998</v>
      </c>
      <c r="M17" s="1">
        <f t="shared" si="4"/>
        <v>72.129323159999998</v>
      </c>
      <c r="N17" s="1">
        <f t="shared" si="2"/>
        <v>132.99932316000002</v>
      </c>
      <c r="O17" s="4">
        <f t="shared" si="3"/>
        <v>4.7908475599999996</v>
      </c>
      <c r="R17">
        <v>0.5</v>
      </c>
    </row>
    <row r="18" spans="1:18" x14ac:dyDescent="0.25">
      <c r="A18">
        <v>20000</v>
      </c>
      <c r="B18" s="1">
        <v>16</v>
      </c>
      <c r="C18" s="1">
        <v>5</v>
      </c>
      <c r="D18" s="1">
        <v>21.87</v>
      </c>
      <c r="E18" s="1">
        <f>(A18/1000)*R7</f>
        <v>36</v>
      </c>
      <c r="F18" s="1">
        <f t="shared" si="0"/>
        <v>78.87</v>
      </c>
      <c r="G18" s="1">
        <v>15.43</v>
      </c>
      <c r="H18" s="1">
        <v>4</v>
      </c>
      <c r="I18" s="3">
        <f>((((A18/1000)*(R12*R18))+(R10*R16))*R22)</f>
        <v>13.873788500000002</v>
      </c>
      <c r="J18" s="3">
        <f>((((A18/1000)*(R12*R18))+(R10*R16))*R23)</f>
        <v>1.3873788499999999</v>
      </c>
      <c r="K18" s="3">
        <f>((((A18/1000)*(R12*R18))+(R10*R16))*R24)</f>
        <v>65.211155099999999</v>
      </c>
      <c r="L18" s="3">
        <f>((((A18/1000)*(R12*R18))+(R10*R16))*R25)</f>
        <v>6.5211155099999996</v>
      </c>
      <c r="M18" s="1">
        <f t="shared" si="4"/>
        <v>106.42343796</v>
      </c>
      <c r="N18" s="1">
        <f t="shared" si="2"/>
        <v>185.29343796000001</v>
      </c>
      <c r="O18" s="4">
        <f t="shared" si="3"/>
        <v>7.9084943599999997</v>
      </c>
      <c r="R18">
        <v>0.3</v>
      </c>
    </row>
    <row r="19" spans="1:18" x14ac:dyDescent="0.25">
      <c r="A19">
        <v>30000</v>
      </c>
      <c r="B19" s="1">
        <v>16</v>
      </c>
      <c r="C19" s="1">
        <v>5</v>
      </c>
      <c r="D19" s="1">
        <v>21.87</v>
      </c>
      <c r="E19" s="1">
        <f>(A19/1000)*R7</f>
        <v>54</v>
      </c>
      <c r="F19" s="1">
        <f t="shared" si="0"/>
        <v>96.87</v>
      </c>
      <c r="G19" s="1">
        <v>15.43</v>
      </c>
      <c r="H19" s="1">
        <v>4</v>
      </c>
      <c r="I19" s="3">
        <f>((((A19/1000)*(R12*R18))+(R10*R16))*R22)</f>
        <v>19.3430435</v>
      </c>
      <c r="J19" s="3">
        <f>((((A19/1000)*(R12*R18))+(R10*R16))*R23)</f>
        <v>1.9343043499999999</v>
      </c>
      <c r="K19" s="3">
        <f>((((A19/1000)*(R12*R18))+(R10*R16))*R24)</f>
        <v>90.918368099999995</v>
      </c>
      <c r="L19" s="3">
        <f>((((A19/1000)*(R12*R18))+(R10*R16))*R25)</f>
        <v>9.0918368099999984</v>
      </c>
      <c r="M19" s="1">
        <f t="shared" si="4"/>
        <v>140.71755275999999</v>
      </c>
      <c r="N19" s="1">
        <f t="shared" si="2"/>
        <v>237.58755275999999</v>
      </c>
      <c r="O19" s="4">
        <f t="shared" si="3"/>
        <v>11.026141159999998</v>
      </c>
    </row>
    <row r="20" spans="1:18" x14ac:dyDescent="0.25">
      <c r="A20">
        <v>40000</v>
      </c>
      <c r="B20" s="1">
        <v>16</v>
      </c>
      <c r="C20" s="1">
        <v>5</v>
      </c>
      <c r="D20" s="1">
        <v>21.87</v>
      </c>
      <c r="E20" s="1">
        <f>(A20/1000)*R7</f>
        <v>72</v>
      </c>
      <c r="F20" s="1">
        <f t="shared" si="0"/>
        <v>114.87</v>
      </c>
      <c r="G20" s="1">
        <v>15.43</v>
      </c>
      <c r="H20" s="1">
        <v>4</v>
      </c>
      <c r="I20" s="3">
        <f>((((A20/1000)*(R12*R18))+(R10*R16))*R22)</f>
        <v>24.812298499999997</v>
      </c>
      <c r="J20" s="3">
        <f>((((A20/1000)*(R12*R18))+(R10*R16))*R23)</f>
        <v>2.4812298499999996</v>
      </c>
      <c r="K20" s="3">
        <f>((((A20/1000)*(R12*R18))+(R10*R16))*R24)</f>
        <v>116.62558109999999</v>
      </c>
      <c r="L20" s="3">
        <f>((((A20/1000)*(R12*R18))+(R10*R16))*R25)</f>
        <v>11.662558109999999</v>
      </c>
      <c r="M20" s="1">
        <f t="shared" si="4"/>
        <v>175.01166755999998</v>
      </c>
      <c r="N20" s="1">
        <f t="shared" si="2"/>
        <v>289.88166755999998</v>
      </c>
      <c r="O20" s="4">
        <f t="shared" si="3"/>
        <v>14.143787959999999</v>
      </c>
    </row>
    <row r="21" spans="1:18" x14ac:dyDescent="0.25">
      <c r="A21">
        <v>50000</v>
      </c>
      <c r="B21" s="1">
        <v>16</v>
      </c>
      <c r="C21" s="1">
        <v>5</v>
      </c>
      <c r="D21" s="1">
        <v>21.87</v>
      </c>
      <c r="E21" s="1">
        <f>(A21/1000)*R7</f>
        <v>90</v>
      </c>
      <c r="F21" s="1">
        <f t="shared" si="0"/>
        <v>132.87</v>
      </c>
      <c r="G21" s="1">
        <v>15.43</v>
      </c>
      <c r="H21" s="1">
        <v>4</v>
      </c>
      <c r="I21" s="3">
        <f>((((A21/1000)*(R12*R18))+(R10*R16))*R22)</f>
        <v>30.281553499999998</v>
      </c>
      <c r="J21" s="3">
        <f>((((A21/1000)*(R12*R18))+(R10*R16))*R23)</f>
        <v>3.0281553499999996</v>
      </c>
      <c r="K21" s="3">
        <f>((((A21/1000)*(R12*R18))+(R10*R16))*R24)</f>
        <v>142.3327941</v>
      </c>
      <c r="L21" s="3">
        <f>((((A21/1000)*(R12*R18))+(R10*R16))*R25)</f>
        <v>14.233279409999998</v>
      </c>
      <c r="M21" s="1">
        <f t="shared" si="4"/>
        <v>209.30578235999999</v>
      </c>
      <c r="N21" s="1">
        <f t="shared" si="2"/>
        <v>342.17578235999997</v>
      </c>
      <c r="O21" s="4">
        <f t="shared" si="3"/>
        <v>17.261434759999997</v>
      </c>
      <c r="R21" t="s">
        <v>19</v>
      </c>
    </row>
    <row r="22" spans="1:18" x14ac:dyDescent="0.25">
      <c r="A22">
        <v>60000</v>
      </c>
      <c r="B22" s="1">
        <v>16</v>
      </c>
      <c r="C22" s="1">
        <v>5</v>
      </c>
      <c r="D22" s="1">
        <v>21.87</v>
      </c>
      <c r="E22" s="1">
        <f>(A22/1000)*R7</f>
        <v>108</v>
      </c>
      <c r="F22" s="1">
        <f t="shared" si="0"/>
        <v>150.87</v>
      </c>
      <c r="G22" s="1">
        <v>15.43</v>
      </c>
      <c r="H22" s="1">
        <v>4</v>
      </c>
      <c r="I22" s="3">
        <f>((((A22/1000)*(R12*R18))+(R10*R16))*R22)</f>
        <v>35.750808499999998</v>
      </c>
      <c r="J22" s="3">
        <f>((((A22/1000)*(R12*R18))+(R10*R16))*R23)</f>
        <v>3.5750808499999995</v>
      </c>
      <c r="K22" s="3">
        <f>((((A22/1000)*(R12*R18))+(R10*R16))*R24)</f>
        <v>168.0400071</v>
      </c>
      <c r="L22" s="3">
        <f>((((A22/1000)*(R12*R18))+(R10*R16))*R25)</f>
        <v>16.804000709999997</v>
      </c>
      <c r="M22" s="1">
        <f t="shared" si="4"/>
        <v>243.59989715999998</v>
      </c>
      <c r="N22" s="1">
        <f t="shared" si="2"/>
        <v>394.46989715999996</v>
      </c>
      <c r="O22" s="4">
        <f t="shared" si="3"/>
        <v>20.379081559999996</v>
      </c>
      <c r="R22">
        <v>0.1595</v>
      </c>
    </row>
    <row r="23" spans="1:18" x14ac:dyDescent="0.25">
      <c r="A23">
        <v>70000</v>
      </c>
      <c r="B23" s="1">
        <v>16</v>
      </c>
      <c r="C23" s="1">
        <v>5</v>
      </c>
      <c r="D23" s="1">
        <v>21.87</v>
      </c>
      <c r="E23" s="1">
        <f>(A23/1000)*R7</f>
        <v>126</v>
      </c>
      <c r="F23" s="1">
        <f t="shared" si="0"/>
        <v>168.87</v>
      </c>
      <c r="G23" s="1">
        <v>15.43</v>
      </c>
      <c r="H23" s="1">
        <v>4</v>
      </c>
      <c r="I23" s="3">
        <f>((((A23/1000)*(R12*R18))+(R10*R16))*R22)</f>
        <v>41.220063500000002</v>
      </c>
      <c r="J23" s="3">
        <f>((((A23/1000)*(R12*R18))+(R10*R16))*R23)</f>
        <v>4.1220063499999995</v>
      </c>
      <c r="K23" s="3">
        <f>((((A23/1000)*(R12*R18))+(R10*R16))*R24)</f>
        <v>193.74722009999999</v>
      </c>
      <c r="L23" s="3">
        <f>((((A23/1000)*(R12*R18))+(R10*R16))*R25)</f>
        <v>19.374722009999999</v>
      </c>
      <c r="M23" s="1">
        <f t="shared" si="4"/>
        <v>277.89401196000006</v>
      </c>
      <c r="N23" s="1">
        <f t="shared" si="2"/>
        <v>446.76401196000006</v>
      </c>
      <c r="O23" s="4">
        <f t="shared" si="3"/>
        <v>23.496728359999999</v>
      </c>
      <c r="R23">
        <v>1.5949999999999999E-2</v>
      </c>
    </row>
    <row r="24" spans="1:18" x14ac:dyDescent="0.25">
      <c r="A24">
        <v>80000</v>
      </c>
      <c r="B24" s="1">
        <v>16</v>
      </c>
      <c r="C24" s="1">
        <v>5</v>
      </c>
      <c r="D24" s="1">
        <v>21.87</v>
      </c>
      <c r="E24" s="1">
        <f>(A24/1000)*R7</f>
        <v>144</v>
      </c>
      <c r="F24" s="1">
        <f t="shared" si="0"/>
        <v>186.87</v>
      </c>
      <c r="G24" s="1">
        <v>15.43</v>
      </c>
      <c r="H24" s="1">
        <v>4</v>
      </c>
      <c r="I24" s="3">
        <f>((((A24/1000)*(R12*R18))+(R10*R16))*R22)</f>
        <v>46.689318500000006</v>
      </c>
      <c r="J24" s="3">
        <f>((((A24/1000)*(R12*R18))+(R10*R16))*R23)</f>
        <v>4.6689318499999999</v>
      </c>
      <c r="K24" s="3">
        <f>((((A24/1000)*(R12*R18))+(R10*R16))*R24)</f>
        <v>219.45443310000002</v>
      </c>
      <c r="L24" s="3">
        <f>((((A24/1000)*(R12*R18))+(R10*R16))*R25)</f>
        <v>21.945443309999998</v>
      </c>
      <c r="M24" s="1">
        <f t="shared" si="4"/>
        <v>312.18812675999999</v>
      </c>
      <c r="N24" s="1">
        <f t="shared" si="2"/>
        <v>499.05812675999999</v>
      </c>
      <c r="O24" s="4">
        <f t="shared" si="3"/>
        <v>26.614375159999998</v>
      </c>
      <c r="R24">
        <v>0.74970000000000003</v>
      </c>
    </row>
    <row r="25" spans="1:18" x14ac:dyDescent="0.25">
      <c r="A25">
        <v>90000</v>
      </c>
      <c r="B25" s="1">
        <v>16</v>
      </c>
      <c r="C25" s="1">
        <v>5</v>
      </c>
      <c r="D25" s="1">
        <v>21.87</v>
      </c>
      <c r="E25" s="1">
        <f>(A25/1000)*R7</f>
        <v>162</v>
      </c>
      <c r="F25" s="1">
        <f t="shared" si="0"/>
        <v>204.87</v>
      </c>
      <c r="G25" s="1">
        <v>15.43</v>
      </c>
      <c r="H25" s="1">
        <v>4</v>
      </c>
      <c r="I25" s="3">
        <f>((((A25/1000)*(R12*R18))+(R10*R16))*R22)</f>
        <v>52.158573499999996</v>
      </c>
      <c r="J25" s="3">
        <f>((((A25/1000)*(R12*R18))+(R10*R16))*R23)</f>
        <v>5.2158573499999994</v>
      </c>
      <c r="K25" s="3">
        <f>((((A25/1000)*(R12*R18))+(R10*R16))*R24)</f>
        <v>245.16164609999998</v>
      </c>
      <c r="L25" s="3">
        <f>((((A25/1000)*(R12*R18))+(R10*R16))*R25)</f>
        <v>24.516164609999997</v>
      </c>
      <c r="M25" s="1">
        <f t="shared" si="4"/>
        <v>346.48224155999998</v>
      </c>
      <c r="N25" s="1">
        <f t="shared" si="2"/>
        <v>551.35224156000004</v>
      </c>
      <c r="O25" s="4">
        <f t="shared" si="3"/>
        <v>29.732021959999997</v>
      </c>
      <c r="R25">
        <v>7.4969999999999995E-2</v>
      </c>
    </row>
    <row r="26" spans="1:18" x14ac:dyDescent="0.25">
      <c r="A26">
        <v>100000</v>
      </c>
      <c r="B26" s="1">
        <v>16</v>
      </c>
      <c r="C26" s="1">
        <v>5</v>
      </c>
      <c r="D26" s="1">
        <v>21.87</v>
      </c>
      <c r="E26" s="1">
        <f>(A26/1000)*R7</f>
        <v>180</v>
      </c>
      <c r="F26" s="1">
        <f t="shared" si="0"/>
        <v>222.87</v>
      </c>
      <c r="G26" s="1">
        <v>15.43</v>
      </c>
      <c r="H26" s="1">
        <v>4</v>
      </c>
      <c r="I26" s="3">
        <f>((((A26/1000)*(R12*R18))+(R10*R16))*R22)</f>
        <v>57.6278285</v>
      </c>
      <c r="J26" s="3">
        <f>((((A26/1000)*(R12*R18))+(R10*R16))*R23)</f>
        <v>5.7627828499999998</v>
      </c>
      <c r="K26" s="3">
        <f>((((A26/1000)*(R12*R18))+(R10*R16))*R24)</f>
        <v>270.86885910000001</v>
      </c>
      <c r="L26" s="3">
        <f>((((A26/1000)*(R12*R18))+(R10*R16))*R25)</f>
        <v>27.086885909999999</v>
      </c>
      <c r="M26" s="1">
        <f t="shared" si="4"/>
        <v>380.77635635999997</v>
      </c>
      <c r="N26" s="1">
        <f t="shared" si="2"/>
        <v>603.64635636000003</v>
      </c>
      <c r="O26" s="4">
        <f t="shared" si="3"/>
        <v>32.84966876</v>
      </c>
    </row>
    <row r="27" spans="1:18" hidden="1" x14ac:dyDescent="0.25">
      <c r="B27" s="1">
        <v>16</v>
      </c>
      <c r="C27" s="1">
        <v>5</v>
      </c>
      <c r="D27" s="1">
        <v>21.87</v>
      </c>
      <c r="E27" s="1">
        <f>(A27/1000)*R7</f>
        <v>0</v>
      </c>
      <c r="F27" s="1">
        <f t="shared" si="0"/>
        <v>42.870000000000005</v>
      </c>
      <c r="G27" s="1">
        <v>13.62</v>
      </c>
      <c r="H27" s="1">
        <v>4</v>
      </c>
      <c r="I27" s="3">
        <f>((((A27/1000)*(R12*R18))+(R10*R16))*R22)</f>
        <v>2.9352784999999999</v>
      </c>
      <c r="J27" s="3">
        <f>((((A27/1000)*(R12*R18))+(R10*R16))*R23)</f>
        <v>0.29352784999999998</v>
      </c>
      <c r="K27" s="3">
        <f>((((A27/1000)*(R12*R18))+(R10*R16))*R24)</f>
        <v>13.7967291</v>
      </c>
      <c r="L27" s="3">
        <f>((((A27/1000)*(R12*R18))+(R10*R16))*R25)</f>
        <v>1.3796729099999998</v>
      </c>
      <c r="M27" s="1">
        <f t="shared" si="4"/>
        <v>36.025208359999993</v>
      </c>
      <c r="N27" s="1">
        <f t="shared" si="2"/>
        <v>78.895208359999998</v>
      </c>
      <c r="O27" s="4">
        <f t="shared" si="3"/>
        <v>1.6732007599999998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Shelly</cp:lastModifiedBy>
  <cp:lastPrinted>2016-06-02T22:25:14Z</cp:lastPrinted>
  <dcterms:created xsi:type="dcterms:W3CDTF">2016-04-23T15:25:35Z</dcterms:created>
  <dcterms:modified xsi:type="dcterms:W3CDTF">2016-10-13T21:41:04Z</dcterms:modified>
</cp:coreProperties>
</file>